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080" activeTab="0"/>
  </bookViews>
  <sheets>
    <sheet name="25 процентов" sheetId="1" r:id="rId1"/>
  </sheets>
  <definedNames/>
  <calcPr fullCalcOnLoad="1"/>
</workbook>
</file>

<file path=xl/comments1.xml><?xml version="1.0" encoding="utf-8"?>
<comments xmlns="http://schemas.openxmlformats.org/spreadsheetml/2006/main">
  <authors>
    <author>Князев Александр</author>
  </authors>
  <commentList>
    <comment ref="F11" authorId="0">
      <text>
        <r>
          <rPr>
            <b/>
            <sz val="8"/>
            <rFont val="Tahoma"/>
            <family val="0"/>
          </rPr>
          <t>Князев Александр:</t>
        </r>
        <r>
          <rPr>
            <sz val="8"/>
            <rFont val="Tahoma"/>
            <family val="0"/>
          </rPr>
          <t xml:space="preserve">
САЛАТОВАЯ  ЯЧЕЙКА - РУЧНОЙ  ВВОД ЗНАЧЕНИЙ.  ОСТАЛЬНОЕ СЧИТАЕТСЯ  АВТОМАТИЧЕСКИ.</t>
        </r>
      </text>
    </comment>
  </commentList>
</comments>
</file>

<file path=xl/sharedStrings.xml><?xml version="1.0" encoding="utf-8"?>
<sst xmlns="http://schemas.openxmlformats.org/spreadsheetml/2006/main" count="32" uniqueCount="32">
  <si>
    <t>Дата актуальности:</t>
  </si>
  <si>
    <t>Стоимость квартиры</t>
  </si>
  <si>
    <t>Показатель</t>
  </si>
  <si>
    <t>Значение</t>
  </si>
  <si>
    <t>№</t>
  </si>
  <si>
    <t>Сумма ежемес. платежа</t>
  </si>
  <si>
    <t>Стоимость для дог.:</t>
  </si>
  <si>
    <t>КЛИЕНТ:</t>
  </si>
  <si>
    <t>Удорожание за период, р.:</t>
  </si>
  <si>
    <t>Процентная ставка</t>
  </si>
  <si>
    <t>Параметры ипотеки</t>
  </si>
  <si>
    <t>№ корпуса:</t>
  </si>
  <si>
    <t>№ квартиры:</t>
  </si>
  <si>
    <t>Кол-во месяцев</t>
  </si>
  <si>
    <t>Удорожание за период, год %%:</t>
  </si>
  <si>
    <t>Преимущества ипотеки от застройщика:</t>
  </si>
  <si>
    <t>1. Для получения ипотеки от застройщика нет необходимости собирать справки, заполнять анкеты для рассмотрения заявки банком.</t>
  </si>
  <si>
    <t>2. Нет дополнительных затрат на страхование жизни клиента и страхование объекта покупки.</t>
  </si>
  <si>
    <t>3. Права на квартиру сразу оформляются на клиента и регистрируются согласно 214-ФЗ в Люберецкой регистрационной палате.</t>
  </si>
  <si>
    <t>4. Возможно досрочное погашение при полной оплате квартиры без штрафов в любое время.</t>
  </si>
  <si>
    <t>5.Получение ключей от квартиры до полного погашения (по факту сдачи корпуса Госкомиссии).</t>
  </si>
  <si>
    <t xml:space="preserve"> * - Первоначальный взнос уплачивается в течение трех дней после подписания договора.</t>
  </si>
  <si>
    <t xml:space="preserve"> ** -  Первый из ежемесячных взносов уплачивается ровно через месяц после подписания договора согласно графику платежей.</t>
  </si>
  <si>
    <t>Примечания:</t>
  </si>
  <si>
    <t>Первоначальный платеж, %%</t>
  </si>
  <si>
    <t>Первоначальный платеж, сумма</t>
  </si>
  <si>
    <t>Размер ежемесячного аннуитетного платежа в зависимости от срока</t>
  </si>
  <si>
    <t>Площадь квартиры:</t>
  </si>
  <si>
    <t>Цена кв.м без ипотеки:</t>
  </si>
  <si>
    <t>Цена м.в дог.:</t>
  </si>
  <si>
    <t xml:space="preserve">Расчет платежей по программе «Ипотека от застройщика» </t>
  </si>
  <si>
    <t>Жилой комплекс «Коренёвский Форт»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</si>
</sst>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%"/>
    <numFmt numFmtId="166" formatCode="#,##0.0&quot;р.&quot;;[Red]\-#,##0.0&quot;р.&quot;"/>
    <numFmt numFmtId="167" formatCode="#,##0.0_ ;[Red]\-#,##0.0\ "/>
    <numFmt numFmtId="168" formatCode="#,##0&quot;р.&quot;"/>
    <numFmt numFmtId="169" formatCode="#,##0.0&quot;р.&quot;"/>
    <numFmt numFmtId="170" formatCode="#,##0.00&quot;р.&quot;"/>
    <numFmt numFmtId="171" formatCode="#,##0.000&quot;р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color indexed="12"/>
      <name val="Arial Cyr"/>
      <family val="0"/>
    </font>
    <font>
      <b/>
      <sz val="16"/>
      <name val="Arial Cyr"/>
      <family val="0"/>
    </font>
    <font>
      <b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>
        <color indexed="22"/>
      </left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6" fontId="9" fillId="0" borderId="10" xfId="0" applyNumberFormat="1" applyFont="1" applyBorder="1" applyAlignment="1">
      <alignment/>
    </xf>
    <xf numFmtId="165" fontId="9" fillId="0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>
      <alignment vertical="top" wrapText="1"/>
    </xf>
    <xf numFmtId="6" fontId="8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14" fontId="0" fillId="0" borderId="0" xfId="0" applyNumberFormat="1" applyBorder="1" applyAlignment="1">
      <alignment/>
    </xf>
    <xf numFmtId="168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indent="1"/>
    </xf>
    <xf numFmtId="0" fontId="0" fillId="0" borderId="0" xfId="0" applyFont="1" applyFill="1" applyAlignment="1">
      <alignment vertical="center" wrapText="1"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170" fontId="0" fillId="34" borderId="10" xfId="0" applyNumberFormat="1" applyFont="1" applyFill="1" applyBorder="1" applyAlignment="1">
      <alignment horizontal="right" vertical="center"/>
    </xf>
    <xf numFmtId="170" fontId="0" fillId="0" borderId="10" xfId="0" applyNumberFormat="1" applyFont="1" applyFill="1" applyBorder="1" applyAlignment="1">
      <alignment horizontal="right" vertical="center"/>
    </xf>
    <xf numFmtId="6" fontId="14" fillId="0" borderId="0" xfId="0" applyNumberFormat="1" applyFont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/>
    </xf>
    <xf numFmtId="170" fontId="0" fillId="34" borderId="10" xfId="0" applyNumberFormat="1" applyFont="1" applyFill="1" applyBorder="1" applyAlignment="1">
      <alignment/>
    </xf>
    <xf numFmtId="10" fontId="0" fillId="34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170" fontId="5" fillId="0" borderId="0" xfId="0" applyNumberFormat="1" applyFont="1" applyAlignment="1">
      <alignment/>
    </xf>
    <xf numFmtId="49" fontId="5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14" fontId="0" fillId="0" borderId="14" xfId="0" applyNumberFormat="1" applyBorder="1" applyAlignment="1">
      <alignment/>
    </xf>
    <xf numFmtId="14" fontId="0" fillId="0" borderId="15" xfId="0" applyNumberFormat="1" applyBorder="1" applyAlignment="1">
      <alignment/>
    </xf>
    <xf numFmtId="49" fontId="12" fillId="0" borderId="16" xfId="0" applyNumberFormat="1" applyFont="1" applyBorder="1" applyAlignment="1" applyProtection="1">
      <alignment/>
      <protection locked="0"/>
    </xf>
    <xf numFmtId="49" fontId="12" fillId="0" borderId="17" xfId="0" applyNumberFormat="1" applyFont="1" applyBorder="1" applyAlignment="1" applyProtection="1">
      <alignment/>
      <protection locked="0"/>
    </xf>
    <xf numFmtId="49" fontId="12" fillId="0" borderId="16" xfId="0" applyNumberFormat="1" applyFont="1" applyBorder="1" applyAlignment="1" applyProtection="1">
      <alignment horizontal="center"/>
      <protection locked="0"/>
    </xf>
    <xf numFmtId="49" fontId="12" fillId="0" borderId="17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2" fontId="12" fillId="0" borderId="16" xfId="0" applyNumberFormat="1" applyFont="1" applyBorder="1" applyAlignment="1" applyProtection="1">
      <alignment horizontal="center"/>
      <protection locked="0"/>
    </xf>
    <xf numFmtId="2" fontId="12" fillId="0" borderId="17" xfId="0" applyNumberFormat="1" applyFont="1" applyBorder="1" applyAlignment="1" applyProtection="1">
      <alignment horizontal="center"/>
      <protection locked="0"/>
    </xf>
    <xf numFmtId="170" fontId="12" fillId="0" borderId="16" xfId="0" applyNumberFormat="1" applyFont="1" applyBorder="1" applyAlignment="1" applyProtection="1">
      <alignment horizontal="center"/>
      <protection locked="0"/>
    </xf>
    <xf numFmtId="170" fontId="12" fillId="0" borderId="17" xfId="0" applyNumberFormat="1" applyFont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1009650</xdr:colOff>
      <xdr:row>0</xdr:row>
      <xdr:rowOff>0</xdr:rowOff>
    </xdr:from>
    <xdr:to>
      <xdr:col>9</xdr:col>
      <xdr:colOff>447675</xdr:colOff>
      <xdr:row>7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0"/>
          <a:ext cx="24003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I54"/>
  <sheetViews>
    <sheetView showGridLines="0" tabSelected="1" zoomScale="115" zoomScaleNormal="115" zoomScalePageLayoutView="0" workbookViewId="0" topLeftCell="A4">
      <selection activeCell="A4" sqref="A4"/>
    </sheetView>
  </sheetViews>
  <sheetFormatPr defaultColWidth="9.00390625" defaultRowHeight="12.75"/>
  <cols>
    <col min="1" max="1" width="7.25390625" style="0" customWidth="1"/>
    <col min="2" max="2" width="13.625" style="0" customWidth="1"/>
    <col min="3" max="3" width="17.25390625" style="0" customWidth="1"/>
    <col min="4" max="5" width="12.75390625" style="0" customWidth="1"/>
    <col min="6" max="6" width="20.75390625" style="0" customWidth="1"/>
    <col min="7" max="7" width="13.875" style="0" customWidth="1"/>
    <col min="8" max="8" width="12.625" style="0" customWidth="1"/>
    <col min="9" max="9" width="12.375" style="0" customWidth="1"/>
    <col min="10" max="12" width="11.75390625" style="0" customWidth="1"/>
    <col min="13" max="13" width="10.75390625" style="0" bestFit="1" customWidth="1"/>
  </cols>
  <sheetData>
    <row r="1" ht="7.5" customHeight="1"/>
    <row r="2" spans="1:9" ht="20.25">
      <c r="A2" s="29" t="s">
        <v>30</v>
      </c>
      <c r="I2" s="10"/>
    </row>
    <row r="3" spans="1:9" ht="20.25">
      <c r="A3" s="29" t="s">
        <v>31</v>
      </c>
      <c r="I3" s="10"/>
    </row>
    <row r="4" spans="1:9" ht="18">
      <c r="A4" s="6"/>
      <c r="I4" s="10"/>
    </row>
    <row r="5" ht="7.5" customHeight="1"/>
    <row r="6" spans="1:9" ht="12.75">
      <c r="A6" s="30" t="s">
        <v>0</v>
      </c>
      <c r="B6" s="31"/>
      <c r="C6" s="46">
        <v>41367</v>
      </c>
      <c r="D6" s="47"/>
      <c r="E6" s="24"/>
      <c r="G6" s="19"/>
      <c r="H6" s="19"/>
      <c r="I6" s="20"/>
    </row>
    <row r="7" ht="11.25" customHeight="1"/>
    <row r="8" ht="18">
      <c r="A8" s="6" t="s">
        <v>10</v>
      </c>
    </row>
    <row r="9" ht="5.25" customHeight="1"/>
    <row r="10" spans="2:9" s="1" customFormat="1" ht="16.5" customHeight="1">
      <c r="B10" s="4" t="s">
        <v>4</v>
      </c>
      <c r="C10" s="54" t="s">
        <v>2</v>
      </c>
      <c r="D10" s="55"/>
      <c r="E10" s="56"/>
      <c r="F10" s="7" t="s">
        <v>3</v>
      </c>
      <c r="G10" s="15"/>
      <c r="H10" s="42" t="s">
        <v>7</v>
      </c>
      <c r="I10" s="43"/>
    </row>
    <row r="11" spans="2:9" s="1" customFormat="1" ht="15.75">
      <c r="B11" s="5">
        <v>1</v>
      </c>
      <c r="C11" s="57" t="s">
        <v>1</v>
      </c>
      <c r="D11" s="58"/>
      <c r="E11" s="59"/>
      <c r="F11" s="17">
        <f>H17*H19</f>
        <v>1218000</v>
      </c>
      <c r="H11" s="48"/>
      <c r="I11" s="49"/>
    </row>
    <row r="12" spans="2:9" s="1" customFormat="1" ht="15">
      <c r="B12" s="5">
        <v>2</v>
      </c>
      <c r="C12" s="64" t="s">
        <v>24</v>
      </c>
      <c r="D12" s="65"/>
      <c r="E12" s="66"/>
      <c r="F12" s="9">
        <v>0.3</v>
      </c>
      <c r="H12" s="42" t="s">
        <v>11</v>
      </c>
      <c r="I12" s="43"/>
    </row>
    <row r="13" spans="2:9" s="1" customFormat="1" ht="15.75">
      <c r="B13" s="5">
        <v>3</v>
      </c>
      <c r="C13" s="64" t="s">
        <v>25</v>
      </c>
      <c r="D13" s="65"/>
      <c r="E13" s="66"/>
      <c r="F13" s="8">
        <f>ROUNDUP(F11*F12,0)</f>
        <v>365400</v>
      </c>
      <c r="H13" s="50"/>
      <c r="I13" s="51"/>
    </row>
    <row r="14" spans="2:9" s="1" customFormat="1" ht="15">
      <c r="B14" s="5">
        <v>4</v>
      </c>
      <c r="C14" s="64" t="s">
        <v>9</v>
      </c>
      <c r="D14" s="65"/>
      <c r="E14" s="66"/>
      <c r="F14" s="9">
        <v>0.129</v>
      </c>
      <c r="H14" s="42" t="s">
        <v>12</v>
      </c>
      <c r="I14" s="43"/>
    </row>
    <row r="15" spans="1:9" s="1" customFormat="1" ht="15.75">
      <c r="A15" s="21"/>
      <c r="H15" s="50"/>
      <c r="I15" s="51"/>
    </row>
    <row r="16" spans="1:9" s="1" customFormat="1" ht="15">
      <c r="A16" s="21"/>
      <c r="B16" s="22"/>
      <c r="C16" s="22"/>
      <c r="D16" s="22"/>
      <c r="E16" s="22"/>
      <c r="F16" s="22"/>
      <c r="H16" s="13" t="s">
        <v>27</v>
      </c>
      <c r="I16" s="14"/>
    </row>
    <row r="17" spans="1:9" s="1" customFormat="1" ht="15.75">
      <c r="A17" s="21"/>
      <c r="B17" s="22"/>
      <c r="C17" s="22"/>
      <c r="D17" s="22"/>
      <c r="E17" s="22"/>
      <c r="F17" s="22"/>
      <c r="H17" s="60">
        <v>21.75</v>
      </c>
      <c r="I17" s="61"/>
    </row>
    <row r="18" spans="1:9" s="1" customFormat="1" ht="18">
      <c r="A18" s="6" t="s">
        <v>26</v>
      </c>
      <c r="B18" s="22"/>
      <c r="C18" s="22"/>
      <c r="D18" s="22"/>
      <c r="E18" s="22"/>
      <c r="F18" s="22"/>
      <c r="H18" s="13" t="s">
        <v>28</v>
      </c>
      <c r="I18" s="14"/>
    </row>
    <row r="19" spans="1:9" s="1" customFormat="1" ht="15.75">
      <c r="A19" s="21"/>
      <c r="B19" s="22"/>
      <c r="C19" s="22"/>
      <c r="D19" s="22"/>
      <c r="E19" s="22"/>
      <c r="F19" s="22"/>
      <c r="H19" s="62">
        <v>56000</v>
      </c>
      <c r="I19" s="63"/>
    </row>
    <row r="20" spans="1:9" s="1" customFormat="1" ht="38.25">
      <c r="A20" s="21"/>
      <c r="B20" s="4" t="s">
        <v>13</v>
      </c>
      <c r="C20" s="4" t="s">
        <v>5</v>
      </c>
      <c r="D20" s="11" t="s">
        <v>8</v>
      </c>
      <c r="E20" s="11" t="s">
        <v>14</v>
      </c>
      <c r="F20" s="11" t="s">
        <v>6</v>
      </c>
      <c r="G20" s="11" t="s">
        <v>29</v>
      </c>
      <c r="H20" s="23"/>
      <c r="I20" s="23"/>
    </row>
    <row r="21" spans="1:9" s="1" customFormat="1" ht="15.75">
      <c r="A21" s="21"/>
      <c r="B21" s="32">
        <v>36</v>
      </c>
      <c r="C21" s="33">
        <f>ROUNDUP($F$14/12*((1+$F$14/12)^B21)/((1+$F$14/12)^B21-1)*$F$11*(1-$F$12),0)</f>
        <v>28687</v>
      </c>
      <c r="D21" s="33">
        <f>F21-$F$11</f>
        <v>180132</v>
      </c>
      <c r="E21" s="39">
        <f>(F21/$F$11-1)/B21*12</f>
        <v>0.04929720853858788</v>
      </c>
      <c r="F21" s="33">
        <f>C21*B21+$F$13</f>
        <v>1398132</v>
      </c>
      <c r="G21" s="38">
        <f>F21/$H$17</f>
        <v>64281.93103448276</v>
      </c>
      <c r="H21" s="41"/>
      <c r="I21" s="23"/>
    </row>
    <row r="22" spans="1:9" s="1" customFormat="1" ht="15.75">
      <c r="A22" s="21"/>
      <c r="B22" s="12">
        <v>33</v>
      </c>
      <c r="C22" s="34">
        <f aca="true" t="shared" si="0" ref="C22:C31">ROUNDUP($F$14/12*((1+$F$14/12)^B22)/((1+$F$14/12)^B22-1)*$F$11*(1-$F$12),0)</f>
        <v>30827</v>
      </c>
      <c r="D22" s="34">
        <f aca="true" t="shared" si="1" ref="D22:D31">F22-$F$11</f>
        <v>164691</v>
      </c>
      <c r="E22" s="40">
        <f aca="true" t="shared" si="2" ref="E22:E31">(F22/$F$11-1)/B22*12</f>
        <v>0.049168831168831174</v>
      </c>
      <c r="F22" s="34">
        <f aca="true" t="shared" si="3" ref="F22:F31">C22*B22+$F$13</f>
        <v>1382691</v>
      </c>
      <c r="G22" s="37">
        <f aca="true" t="shared" si="4" ref="G22:G31">F22/$H$17</f>
        <v>63572</v>
      </c>
      <c r="H22" s="23"/>
      <c r="I22" s="23"/>
    </row>
    <row r="23" spans="1:9" s="1" customFormat="1" ht="15.75">
      <c r="A23" s="21"/>
      <c r="B23" s="12">
        <v>30</v>
      </c>
      <c r="C23" s="34">
        <f t="shared" si="0"/>
        <v>33400</v>
      </c>
      <c r="D23" s="34">
        <f t="shared" si="1"/>
        <v>149400</v>
      </c>
      <c r="E23" s="40">
        <f t="shared" si="2"/>
        <v>0.04906403940886701</v>
      </c>
      <c r="F23" s="34">
        <f t="shared" si="3"/>
        <v>1367400</v>
      </c>
      <c r="G23" s="37">
        <f t="shared" si="4"/>
        <v>62868.96551724138</v>
      </c>
      <c r="H23" s="23"/>
      <c r="I23" s="23"/>
    </row>
    <row r="24" spans="1:9" s="1" customFormat="1" ht="15.75">
      <c r="A24" s="21"/>
      <c r="B24" s="12">
        <v>27</v>
      </c>
      <c r="C24" s="34">
        <f t="shared" si="0"/>
        <v>36551</v>
      </c>
      <c r="D24" s="34">
        <f t="shared" si="1"/>
        <v>134277</v>
      </c>
      <c r="E24" s="40">
        <f t="shared" si="2"/>
        <v>0.048997263273125334</v>
      </c>
      <c r="F24" s="34">
        <f t="shared" si="3"/>
        <v>1352277</v>
      </c>
      <c r="G24" s="37">
        <f t="shared" si="4"/>
        <v>62173.65517241379</v>
      </c>
      <c r="H24" s="35"/>
      <c r="I24" s="23"/>
    </row>
    <row r="25" spans="1:9" s="1" customFormat="1" ht="15.75">
      <c r="A25" s="21"/>
      <c r="B25" s="12">
        <v>24</v>
      </c>
      <c r="C25" s="34">
        <f t="shared" si="0"/>
        <v>40495</v>
      </c>
      <c r="D25" s="34">
        <f t="shared" si="1"/>
        <v>119280</v>
      </c>
      <c r="E25" s="40">
        <f t="shared" si="2"/>
        <v>0.04896551724137932</v>
      </c>
      <c r="F25" s="34">
        <f t="shared" si="3"/>
        <v>1337280</v>
      </c>
      <c r="G25" s="37">
        <f t="shared" si="4"/>
        <v>61484.137931034486</v>
      </c>
      <c r="H25" s="23"/>
      <c r="I25" s="23"/>
    </row>
    <row r="26" spans="1:9" s="1" customFormat="1" ht="15.75">
      <c r="A26" s="21"/>
      <c r="B26" s="12">
        <v>21</v>
      </c>
      <c r="C26" s="34">
        <f t="shared" si="0"/>
        <v>45572</v>
      </c>
      <c r="D26" s="34">
        <f t="shared" si="1"/>
        <v>104412</v>
      </c>
      <c r="E26" s="40">
        <f t="shared" si="2"/>
        <v>0.04898522167487686</v>
      </c>
      <c r="F26" s="34">
        <f t="shared" si="3"/>
        <v>1322412</v>
      </c>
      <c r="G26" s="37">
        <f t="shared" si="4"/>
        <v>60800.55172413793</v>
      </c>
      <c r="H26" s="23"/>
      <c r="I26" s="23"/>
    </row>
    <row r="27" spans="1:9" s="1" customFormat="1" ht="15.75">
      <c r="A27" s="21"/>
      <c r="B27" s="12">
        <v>18</v>
      </c>
      <c r="C27" s="34">
        <f t="shared" si="0"/>
        <v>52351</v>
      </c>
      <c r="D27" s="34">
        <f t="shared" si="1"/>
        <v>89718</v>
      </c>
      <c r="E27" s="40">
        <f t="shared" si="2"/>
        <v>0.04910673234811173</v>
      </c>
      <c r="F27" s="34">
        <f t="shared" si="3"/>
        <v>1307718</v>
      </c>
      <c r="G27" s="37">
        <f t="shared" si="4"/>
        <v>60124.96551724138</v>
      </c>
      <c r="H27" s="23"/>
      <c r="I27" s="23"/>
    </row>
    <row r="28" spans="1:9" s="1" customFormat="1" ht="15.75">
      <c r="A28" s="21"/>
      <c r="B28" s="12">
        <v>15</v>
      </c>
      <c r="C28" s="34">
        <f t="shared" si="0"/>
        <v>61851</v>
      </c>
      <c r="D28" s="34">
        <f t="shared" si="1"/>
        <v>75165</v>
      </c>
      <c r="E28" s="40">
        <f t="shared" si="2"/>
        <v>0.049369458128078844</v>
      </c>
      <c r="F28" s="34">
        <f t="shared" si="3"/>
        <v>1293165</v>
      </c>
      <c r="G28" s="37">
        <f t="shared" si="4"/>
        <v>59455.862068965514</v>
      </c>
      <c r="H28" s="23"/>
      <c r="I28" s="23"/>
    </row>
    <row r="29" spans="1:9" s="1" customFormat="1" ht="15.75">
      <c r="A29" s="21"/>
      <c r="B29" s="12">
        <v>12</v>
      </c>
      <c r="C29" s="34">
        <f t="shared" si="0"/>
        <v>76112</v>
      </c>
      <c r="D29" s="34">
        <f t="shared" si="1"/>
        <v>60744</v>
      </c>
      <c r="E29" s="40">
        <f t="shared" si="2"/>
        <v>0.04987192118226602</v>
      </c>
      <c r="F29" s="34">
        <f t="shared" si="3"/>
        <v>1278744</v>
      </c>
      <c r="G29" s="37">
        <f t="shared" si="4"/>
        <v>58792.8275862069</v>
      </c>
      <c r="H29" s="23"/>
      <c r="I29" s="23"/>
    </row>
    <row r="30" spans="1:9" s="1" customFormat="1" ht="15.75">
      <c r="A30" s="21"/>
      <c r="B30" s="36">
        <v>9</v>
      </c>
      <c r="C30" s="34">
        <f t="shared" si="0"/>
        <v>99898</v>
      </c>
      <c r="D30" s="34">
        <f t="shared" si="1"/>
        <v>46482</v>
      </c>
      <c r="E30" s="40">
        <f t="shared" si="2"/>
        <v>0.0508834154351397</v>
      </c>
      <c r="F30" s="34">
        <f t="shared" si="3"/>
        <v>1264482</v>
      </c>
      <c r="G30" s="37">
        <f t="shared" si="4"/>
        <v>58137.10344827586</v>
      </c>
      <c r="H30" s="23"/>
      <c r="I30" s="23"/>
    </row>
    <row r="31" spans="1:9" s="1" customFormat="1" ht="15.75">
      <c r="A31" s="21"/>
      <c r="B31" s="12">
        <v>6</v>
      </c>
      <c r="C31" s="34">
        <f t="shared" si="0"/>
        <v>147495</v>
      </c>
      <c r="D31" s="34">
        <f t="shared" si="1"/>
        <v>32370</v>
      </c>
      <c r="E31" s="40">
        <f t="shared" si="2"/>
        <v>0.05315270935960603</v>
      </c>
      <c r="F31" s="34">
        <f t="shared" si="3"/>
        <v>1250370</v>
      </c>
      <c r="G31" s="37">
        <f t="shared" si="4"/>
        <v>57488.275862068964</v>
      </c>
      <c r="H31" s="23"/>
      <c r="I31" s="23"/>
    </row>
    <row r="32" spans="2:9" s="1" customFormat="1" ht="15">
      <c r="B32" s="2"/>
      <c r="C32" s="2"/>
      <c r="D32" s="2"/>
      <c r="E32" s="2"/>
      <c r="F32" s="2"/>
      <c r="G32" s="27"/>
      <c r="H32" s="27"/>
      <c r="I32" s="27"/>
    </row>
    <row r="33" spans="1:9" ht="15.75" customHeight="1">
      <c r="A33" s="52" t="s">
        <v>15</v>
      </c>
      <c r="B33" s="52"/>
      <c r="C33" s="52"/>
      <c r="D33" s="52"/>
      <c r="E33" s="52"/>
      <c r="F33" s="53"/>
      <c r="G33" s="25"/>
      <c r="H33" s="26"/>
      <c r="I33" s="25"/>
    </row>
    <row r="34" spans="1:9" ht="15.75" customHeight="1">
      <c r="A34" s="44" t="s">
        <v>16</v>
      </c>
      <c r="B34" s="44"/>
      <c r="C34" s="44"/>
      <c r="D34" s="44"/>
      <c r="E34" s="44"/>
      <c r="F34" s="44"/>
      <c r="G34" s="44"/>
      <c r="H34" s="44"/>
      <c r="I34" s="28"/>
    </row>
    <row r="35" spans="1:9" ht="15.75" customHeight="1">
      <c r="A35" s="44"/>
      <c r="B35" s="44"/>
      <c r="C35" s="44"/>
      <c r="D35" s="44"/>
      <c r="E35" s="44"/>
      <c r="F35" s="44"/>
      <c r="G35" s="44"/>
      <c r="H35" s="44"/>
      <c r="I35" s="28"/>
    </row>
    <row r="36" spans="1:9" ht="15.75" customHeight="1">
      <c r="A36" s="44" t="s">
        <v>17</v>
      </c>
      <c r="B36" s="44"/>
      <c r="C36" s="44"/>
      <c r="D36" s="44"/>
      <c r="E36" s="44"/>
      <c r="F36" s="44"/>
      <c r="G36" s="44"/>
      <c r="H36" s="44"/>
      <c r="I36" s="28"/>
    </row>
    <row r="37" spans="1:9" ht="15.75" customHeight="1">
      <c r="A37" s="44"/>
      <c r="B37" s="44"/>
      <c r="C37" s="44"/>
      <c r="D37" s="44"/>
      <c r="E37" s="44"/>
      <c r="F37" s="44"/>
      <c r="G37" s="44"/>
      <c r="H37" s="44"/>
      <c r="I37" s="28"/>
    </row>
    <row r="38" spans="1:9" ht="15.75" customHeight="1">
      <c r="A38" s="44" t="s">
        <v>18</v>
      </c>
      <c r="B38" s="44"/>
      <c r="C38" s="44"/>
      <c r="D38" s="44"/>
      <c r="E38" s="44"/>
      <c r="F38" s="44"/>
      <c r="G38" s="44"/>
      <c r="H38" s="44"/>
      <c r="I38" s="28"/>
    </row>
    <row r="39" spans="1:9" ht="15.75" customHeight="1">
      <c r="A39" s="44"/>
      <c r="B39" s="44"/>
      <c r="C39" s="44"/>
      <c r="D39" s="44"/>
      <c r="E39" s="44"/>
      <c r="F39" s="44"/>
      <c r="G39" s="44"/>
      <c r="H39" s="44"/>
      <c r="I39" s="28"/>
    </row>
    <row r="40" spans="1:9" ht="15.75" customHeight="1">
      <c r="A40" s="44" t="s">
        <v>19</v>
      </c>
      <c r="B40" s="44"/>
      <c r="C40" s="44"/>
      <c r="D40" s="44"/>
      <c r="E40" s="44"/>
      <c r="F40" s="44"/>
      <c r="G40" s="44"/>
      <c r="H40" s="44"/>
      <c r="I40" s="28"/>
    </row>
    <row r="41" spans="1:9" ht="15.75" customHeight="1">
      <c r="A41" s="44"/>
      <c r="B41" s="44"/>
      <c r="C41" s="44"/>
      <c r="D41" s="44"/>
      <c r="E41" s="44"/>
      <c r="F41" s="44"/>
      <c r="G41" s="44"/>
      <c r="H41" s="44"/>
      <c r="I41" s="28"/>
    </row>
    <row r="42" spans="1:9" ht="15.75" customHeight="1">
      <c r="A42" s="44" t="s">
        <v>20</v>
      </c>
      <c r="B42" s="44"/>
      <c r="C42" s="44"/>
      <c r="D42" s="44"/>
      <c r="E42" s="44"/>
      <c r="F42" s="44"/>
      <c r="G42" s="44"/>
      <c r="H42" s="44"/>
      <c r="I42" s="28"/>
    </row>
    <row r="43" spans="1:9" ht="15.75" customHeight="1">
      <c r="A43" s="44"/>
      <c r="B43" s="44"/>
      <c r="C43" s="44"/>
      <c r="D43" s="44"/>
      <c r="E43" s="44"/>
      <c r="F43" s="44"/>
      <c r="G43" s="44"/>
      <c r="H43" s="44"/>
      <c r="I43" s="28"/>
    </row>
    <row r="44" s="3" customFormat="1" ht="14.25"/>
    <row r="45" s="3" customFormat="1" ht="15.75">
      <c r="A45" s="18" t="s">
        <v>23</v>
      </c>
    </row>
    <row r="46" spans="1:9" s="3" customFormat="1" ht="20.25" customHeight="1">
      <c r="A46" s="45" t="s">
        <v>21</v>
      </c>
      <c r="B46" s="45"/>
      <c r="C46" s="45"/>
      <c r="D46" s="45"/>
      <c r="E46" s="45"/>
      <c r="F46" s="45"/>
      <c r="G46" s="45"/>
      <c r="H46" s="45"/>
      <c r="I46" s="16"/>
    </row>
    <row r="47" spans="1:9" s="3" customFormat="1" ht="30.75" customHeight="1">
      <c r="A47" s="45" t="s">
        <v>22</v>
      </c>
      <c r="B47" s="45"/>
      <c r="C47" s="45"/>
      <c r="D47" s="45"/>
      <c r="E47" s="45"/>
      <c r="F47" s="45"/>
      <c r="G47" s="45"/>
      <c r="H47" s="45"/>
      <c r="I47" s="16"/>
    </row>
    <row r="48" s="3" customFormat="1" ht="14.25"/>
    <row r="49" s="3" customFormat="1" ht="14.25"/>
    <row r="50" s="3" customFormat="1" ht="14.25"/>
    <row r="51" s="3" customFormat="1" ht="14.25"/>
    <row r="52" s="3" customFormat="1" ht="14.25"/>
    <row r="53" s="3" customFormat="1" ht="14.25"/>
    <row r="54" spans="1:5" s="3" customFormat="1" ht="14.25">
      <c r="A54"/>
      <c r="B54"/>
      <c r="C54"/>
      <c r="D54"/>
      <c r="E54"/>
    </row>
  </sheetData>
  <sheetProtection formatCells="0" formatColumns="0" formatRows="0" insertColumns="0" insertRows="0" insertHyperlinks="0" deleteColumns="0" deleteRows="0" sort="0" autoFilter="0" pivotTables="0"/>
  <mergeCells count="19">
    <mergeCell ref="A40:H41"/>
    <mergeCell ref="H17:I17"/>
    <mergeCell ref="H19:I19"/>
    <mergeCell ref="C12:E12"/>
    <mergeCell ref="C13:E13"/>
    <mergeCell ref="C14:E14"/>
    <mergeCell ref="A34:H35"/>
    <mergeCell ref="A36:H37"/>
    <mergeCell ref="A38:H39"/>
    <mergeCell ref="A42:H43"/>
    <mergeCell ref="A46:H46"/>
    <mergeCell ref="A47:H47"/>
    <mergeCell ref="C6:D6"/>
    <mergeCell ref="H11:I11"/>
    <mergeCell ref="H13:I13"/>
    <mergeCell ref="H15:I15"/>
    <mergeCell ref="A33:F33"/>
    <mergeCell ref="C10:E10"/>
    <mergeCell ref="C11:E11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Ануфриева</dc:creator>
  <cp:keywords/>
  <dc:description/>
  <cp:lastModifiedBy>User 5</cp:lastModifiedBy>
  <cp:lastPrinted>2012-05-03T09:38:59Z</cp:lastPrinted>
  <dcterms:created xsi:type="dcterms:W3CDTF">2008-02-04T15:07:11Z</dcterms:created>
  <dcterms:modified xsi:type="dcterms:W3CDTF">2013-12-02T09:14:35Z</dcterms:modified>
  <cp:category/>
  <cp:version/>
  <cp:contentType/>
  <cp:contentStatus/>
</cp:coreProperties>
</file>